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20730" windowHeight="11760"/>
  </bookViews>
  <sheets>
    <sheet name="смета" sheetId="6" r:id="rId1"/>
    <sheet name="зп" sheetId="7" r:id="rId2"/>
  </sheets>
  <calcPr calcId="125725" refMode="R1C1"/>
</workbook>
</file>

<file path=xl/calcChain.xml><?xml version="1.0" encoding="utf-8"?>
<calcChain xmlns="http://schemas.openxmlformats.org/spreadsheetml/2006/main">
  <c r="E32" i="7"/>
  <c r="F32"/>
  <c r="E38" l="1"/>
  <c r="E37"/>
  <c r="E36"/>
  <c r="C16" i="6" l="1"/>
  <c r="C25" i="7" l="1"/>
  <c r="E24"/>
  <c r="C19" i="6" l="1"/>
  <c r="C18"/>
  <c r="F25" i="7"/>
  <c r="C17" i="6" s="1"/>
  <c r="E19" i="7"/>
  <c r="E20"/>
  <c r="E21"/>
  <c r="E22"/>
  <c r="E23"/>
  <c r="E18"/>
  <c r="E25" s="1"/>
  <c r="F7"/>
  <c r="F8"/>
  <c r="F9"/>
  <c r="F6"/>
  <c r="F10" s="1"/>
  <c r="E7"/>
  <c r="E8"/>
  <c r="E9"/>
  <c r="E6"/>
  <c r="D10"/>
  <c r="E10"/>
  <c r="C10"/>
  <c r="C15" i="6"/>
  <c r="C6"/>
  <c r="C5"/>
  <c r="C41" l="1"/>
  <c r="C9"/>
  <c r="C8" l="1"/>
  <c r="C4"/>
  <c r="C56" l="1"/>
</calcChain>
</file>

<file path=xl/sharedStrings.xml><?xml version="1.0" encoding="utf-8"?>
<sst xmlns="http://schemas.openxmlformats.org/spreadsheetml/2006/main" count="157" uniqueCount="139">
  <si>
    <t>Налоги</t>
  </si>
  <si>
    <t>КГМ(крупногабаритный мусор)</t>
  </si>
  <si>
    <t>Вывоз опасных отходов</t>
  </si>
  <si>
    <t>Обслуживание лифтов</t>
  </si>
  <si>
    <t>Обслуживание пожар.сигн.</t>
  </si>
  <si>
    <t>Юридическое сопровождение</t>
  </si>
  <si>
    <t>Информац. обслуж. теплоузла</t>
  </si>
  <si>
    <t>Аварийное обслуживание</t>
  </si>
  <si>
    <t>МБУ РЦ (паспортный стол)</t>
  </si>
  <si>
    <t>Сопровождение сайта ГИС ЖКХ</t>
  </si>
  <si>
    <t>Электронная отчетность</t>
  </si>
  <si>
    <t>Услуги банка</t>
  </si>
  <si>
    <t>Техосвидетельствование лифтов</t>
  </si>
  <si>
    <t>Страхование лифта</t>
  </si>
  <si>
    <t>Дератизация, дезинсекция</t>
  </si>
  <si>
    <t>Канцелярия, поддержка оргтехники</t>
  </si>
  <si>
    <t>Хоз.средства</t>
  </si>
  <si>
    <t>Земля на субботник</t>
  </si>
  <si>
    <t>Уборка снега (вывоз машиной)</t>
  </si>
  <si>
    <t>Агентское вознаграждение РСО</t>
  </si>
  <si>
    <t>Промывка опрессовка системы отопления</t>
  </si>
  <si>
    <t>Обучение ответственных</t>
  </si>
  <si>
    <t>Резервный фонд</t>
  </si>
  <si>
    <t>№ Статьи</t>
  </si>
  <si>
    <t>Наименование статьи</t>
  </si>
  <si>
    <t>Доходы</t>
  </si>
  <si>
    <t>факт</t>
  </si>
  <si>
    <t>отклонение</t>
  </si>
  <si>
    <t>Текущее содержание</t>
  </si>
  <si>
    <t>Текущий ремонт</t>
  </si>
  <si>
    <t>Прочие доходы (аренда)</t>
  </si>
  <si>
    <t>Расходы</t>
  </si>
  <si>
    <t>001</t>
  </si>
  <si>
    <t>001.1</t>
  </si>
  <si>
    <t>001.2</t>
  </si>
  <si>
    <t>001.3</t>
  </si>
  <si>
    <t>002</t>
  </si>
  <si>
    <t>002.1</t>
  </si>
  <si>
    <t>002.1.1</t>
  </si>
  <si>
    <t>002.1.2</t>
  </si>
  <si>
    <t>002.1.3</t>
  </si>
  <si>
    <t>002.1.4</t>
  </si>
  <si>
    <t>002.1.5</t>
  </si>
  <si>
    <t>002.1.6</t>
  </si>
  <si>
    <t>002.1.7</t>
  </si>
  <si>
    <t>002.1.8</t>
  </si>
  <si>
    <t>002.1.9</t>
  </si>
  <si>
    <t>002.1.10</t>
  </si>
  <si>
    <t>002.1.12</t>
  </si>
  <si>
    <t>002.1.13</t>
  </si>
  <si>
    <t>002.1.14</t>
  </si>
  <si>
    <t>002.1.15</t>
  </si>
  <si>
    <t>002.1.16</t>
  </si>
  <si>
    <t>002.1.17</t>
  </si>
  <si>
    <t>002.1.18</t>
  </si>
  <si>
    <t>002.1.19</t>
  </si>
  <si>
    <t>002.1.20</t>
  </si>
  <si>
    <t>002.1.21</t>
  </si>
  <si>
    <t>002.1.22</t>
  </si>
  <si>
    <t>002.1.23</t>
  </si>
  <si>
    <t>002.1.24</t>
  </si>
  <si>
    <t>002.1.25</t>
  </si>
  <si>
    <t>002.1.26</t>
  </si>
  <si>
    <t>002.1.27</t>
  </si>
  <si>
    <t>002.1.28</t>
  </si>
  <si>
    <t>002.1.29</t>
  </si>
  <si>
    <t>002.1.30</t>
  </si>
  <si>
    <t>002.2</t>
  </si>
  <si>
    <t>002.2.1</t>
  </si>
  <si>
    <t>002.2.2</t>
  </si>
  <si>
    <t>002.2.3</t>
  </si>
  <si>
    <t>002.2.4</t>
  </si>
  <si>
    <t>002.2.5</t>
  </si>
  <si>
    <t>002.2.6</t>
  </si>
  <si>
    <t>ФИНАНСОВЫЙ РЕЗУЛЬТАТ</t>
  </si>
  <si>
    <t>план (12 мес)</t>
  </si>
  <si>
    <t>Бухгалтерское сопровождение</t>
  </si>
  <si>
    <t>Поверка биметаллических термометров</t>
  </si>
  <si>
    <t>Уплотнитель на двери</t>
  </si>
  <si>
    <t>Ремонт лифтового оборудования</t>
  </si>
  <si>
    <t>Ремонт ограждения на детскую площадку</t>
  </si>
  <si>
    <t>002.2.7</t>
  </si>
  <si>
    <t>002.2.8</t>
  </si>
  <si>
    <t>002.2.9</t>
  </si>
  <si>
    <t>002.2.10</t>
  </si>
  <si>
    <t>002.2.11</t>
  </si>
  <si>
    <t>002.2.12</t>
  </si>
  <si>
    <t>002.2.13</t>
  </si>
  <si>
    <t>002.2.14</t>
  </si>
  <si>
    <t>ФОТ (Управляющий; Сантехник; Электрик)</t>
  </si>
  <si>
    <t>Сопровождение пожар.сигн. (круглосуточные услуги вахтеров)</t>
  </si>
  <si>
    <t>Устранение аварийных ситуаций</t>
  </si>
  <si>
    <t>Санитарно-техническое обслуживание МКД (Дворник; разнорабочий; уборщица; упарвляющий)</t>
  </si>
  <si>
    <t>Уборщицы</t>
  </si>
  <si>
    <t>Электрик</t>
  </si>
  <si>
    <t>Разнорабочий</t>
  </si>
  <si>
    <t>Сантехник</t>
  </si>
  <si>
    <t>Дворник</t>
  </si>
  <si>
    <t xml:space="preserve">площадь дома </t>
  </si>
  <si>
    <t>Официальная з/п</t>
  </si>
  <si>
    <t>№</t>
  </si>
  <si>
    <t>Должность</t>
  </si>
  <si>
    <t>Управляющий</t>
  </si>
  <si>
    <t>Наполнение сайта</t>
  </si>
  <si>
    <t>Начисления в месяц</t>
  </si>
  <si>
    <t>Взносы в месяц</t>
  </si>
  <si>
    <t>Начисления в год</t>
  </si>
  <si>
    <t>Взносы в год</t>
  </si>
  <si>
    <t>ИТОГО</t>
  </si>
  <si>
    <t>ИП Коваленко</t>
  </si>
  <si>
    <t>С учетом 15%</t>
  </si>
  <si>
    <t>Лифтер</t>
  </si>
  <si>
    <t>ИП Дриго</t>
  </si>
  <si>
    <t>Вахтер</t>
  </si>
  <si>
    <t>Озеленение на субботник</t>
  </si>
  <si>
    <t>Покраска металлических конструкций</t>
  </si>
  <si>
    <t>002.1.31</t>
  </si>
  <si>
    <t>Проведение субботника (краски, кисти, расходный материал)</t>
  </si>
  <si>
    <t>Кондиционер в вахтерскую</t>
  </si>
  <si>
    <t>Приобретение снегоуборочной техники</t>
  </si>
  <si>
    <t>Садовник в весенне-летний период</t>
  </si>
  <si>
    <t>Почтовые расходы</t>
  </si>
  <si>
    <t>С учетом 10%</t>
  </si>
  <si>
    <t>Аудиторские услуги</t>
  </si>
  <si>
    <t>2018 год</t>
  </si>
  <si>
    <t xml:space="preserve">2019 год </t>
  </si>
  <si>
    <t>Период проверки</t>
  </si>
  <si>
    <t xml:space="preserve">Начисления </t>
  </si>
  <si>
    <t>Взносы</t>
  </si>
  <si>
    <t>Сумма</t>
  </si>
  <si>
    <t>ИТОГО 2021 год</t>
  </si>
  <si>
    <t xml:space="preserve">Косметический ремонт 1БС </t>
  </si>
  <si>
    <t xml:space="preserve">Ремонтно-восстановительные работы внутри дома </t>
  </si>
  <si>
    <t xml:space="preserve">Дополнительный фильтр на входе ХВС </t>
  </si>
  <si>
    <t>Восстановление разрушенных бордюров по периметру</t>
  </si>
  <si>
    <t>Установка трансформаторов тока</t>
  </si>
  <si>
    <t>Ремонт козырька 1, 2 и 3БС</t>
  </si>
  <si>
    <t>Смета доходов и расходов на 2021</t>
  </si>
  <si>
    <t>Приложение 2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</si>
</sst>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4" borderId="10" xfId="0" applyFont="1" applyFill="1" applyBorder="1" applyAlignment="1">
      <alignment horizontal="center"/>
    </xf>
    <xf numFmtId="0" fontId="4" fillId="4" borderId="10" xfId="0" applyFont="1" applyFill="1" applyBorder="1"/>
    <xf numFmtId="0" fontId="4" fillId="4" borderId="1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4" fontId="4" fillId="3" borderId="2" xfId="0" applyNumberFormat="1" applyFont="1" applyFill="1" applyBorder="1"/>
    <xf numFmtId="0" fontId="4" fillId="3" borderId="3" xfId="0" applyFont="1" applyFill="1" applyBorder="1"/>
    <xf numFmtId="0" fontId="4" fillId="3" borderId="4" xfId="0" applyFont="1" applyFill="1" applyBorder="1"/>
    <xf numFmtId="0" fontId="4" fillId="0" borderId="0" xfId="0" applyFont="1"/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4" fontId="3" fillId="0" borderId="2" xfId="0" applyNumberFormat="1" applyFont="1" applyBorder="1"/>
    <xf numFmtId="0" fontId="3" fillId="0" borderId="3" xfId="0" applyFont="1" applyBorder="1"/>
    <xf numFmtId="0" fontId="3" fillId="0" borderId="4" xfId="0" applyFont="1" applyBorder="1"/>
    <xf numFmtId="49" fontId="4" fillId="5" borderId="1" xfId="0" applyNumberFormat="1" applyFont="1" applyFill="1" applyBorder="1" applyAlignment="1">
      <alignment horizontal="center"/>
    </xf>
    <xf numFmtId="0" fontId="5" fillId="5" borderId="1" xfId="0" applyFont="1" applyFill="1" applyBorder="1" applyAlignment="1">
      <alignment horizontal="left"/>
    </xf>
    <xf numFmtId="4" fontId="4" fillId="5" borderId="2" xfId="0" applyNumberFormat="1" applyFont="1" applyFill="1" applyBorder="1"/>
    <xf numFmtId="0" fontId="4" fillId="5" borderId="3" xfId="0" applyFont="1" applyFill="1" applyBorder="1"/>
    <xf numFmtId="0" fontId="4" fillId="5" borderId="4" xfId="0" applyFont="1" applyFill="1" applyBorder="1"/>
    <xf numFmtId="0" fontId="3" fillId="0" borderId="1" xfId="0" applyFont="1" applyBorder="1" applyAlignment="1">
      <alignment wrapText="1"/>
    </xf>
    <xf numFmtId="4" fontId="3" fillId="0" borderId="2" xfId="0" applyNumberFormat="1" applyFont="1" applyFill="1" applyBorder="1"/>
    <xf numFmtId="0" fontId="4" fillId="2" borderId="5" xfId="0" applyFont="1" applyFill="1" applyBorder="1" applyAlignment="1">
      <alignment horizontal="center"/>
    </xf>
    <xf numFmtId="0" fontId="5" fillId="2" borderId="5" xfId="0" applyFont="1" applyFill="1" applyBorder="1"/>
    <xf numFmtId="4" fontId="4" fillId="2" borderId="8" xfId="0" applyNumberFormat="1" applyFont="1" applyFill="1" applyBorder="1"/>
    <xf numFmtId="0" fontId="4" fillId="2" borderId="12" xfId="0" applyFont="1" applyFill="1" applyBorder="1"/>
    <xf numFmtId="0" fontId="4" fillId="2" borderId="9" xfId="0" applyFont="1" applyFill="1" applyBorder="1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/>
    </xf>
    <xf numFmtId="4" fontId="6" fillId="0" borderId="0" xfId="0" applyNumberFormat="1" applyFont="1"/>
    <xf numFmtId="4" fontId="7" fillId="0" borderId="0" xfId="0" applyNumberFormat="1" applyFont="1"/>
    <xf numFmtId="9" fontId="6" fillId="0" borderId="0" xfId="0" applyNumberFormat="1" applyFont="1" applyAlignment="1">
      <alignment horizontal="center"/>
    </xf>
    <xf numFmtId="0" fontId="3" fillId="6" borderId="0" xfId="0" applyFont="1" applyFill="1" applyAlignment="1">
      <alignment horizont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wrapText="1"/>
    </xf>
    <xf numFmtId="0" fontId="4" fillId="4" borderId="6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9"/>
  <sheetViews>
    <sheetView tabSelected="1" zoomScale="130" zoomScaleNormal="130" workbookViewId="0">
      <selection activeCell="F10" sqref="F10"/>
    </sheetView>
  </sheetViews>
  <sheetFormatPr defaultColWidth="11.28515625" defaultRowHeight="11.25"/>
  <cols>
    <col min="1" max="1" width="11.28515625" style="2"/>
    <col min="2" max="2" width="30" style="3" customWidth="1"/>
    <col min="3" max="16384" width="11.28515625" style="3"/>
  </cols>
  <sheetData>
    <row r="1" spans="1:9" ht="12" thickBot="1">
      <c r="B1" s="3" t="s">
        <v>137</v>
      </c>
      <c r="G1" s="3" t="s">
        <v>138</v>
      </c>
    </row>
    <row r="2" spans="1:9">
      <c r="A2" s="4"/>
      <c r="B2" s="5"/>
      <c r="C2" s="42" t="s">
        <v>130</v>
      </c>
      <c r="D2" s="43"/>
      <c r="E2" s="44"/>
    </row>
    <row r="3" spans="1:9" s="2" customFormat="1">
      <c r="A3" s="6" t="s">
        <v>23</v>
      </c>
      <c r="B3" s="6" t="s">
        <v>24</v>
      </c>
      <c r="C3" s="7" t="s">
        <v>75</v>
      </c>
      <c r="D3" s="8" t="s">
        <v>26</v>
      </c>
      <c r="E3" s="9" t="s">
        <v>27</v>
      </c>
      <c r="H3" s="2" t="s">
        <v>98</v>
      </c>
      <c r="I3" s="2">
        <v>12940</v>
      </c>
    </row>
    <row r="4" spans="1:9" s="15" customFormat="1">
      <c r="A4" s="10" t="s">
        <v>32</v>
      </c>
      <c r="B4" s="11" t="s">
        <v>25</v>
      </c>
      <c r="C4" s="12">
        <f>SUM(C5:C7)</f>
        <v>6240264</v>
      </c>
      <c r="D4" s="13"/>
      <c r="E4" s="14"/>
    </row>
    <row r="5" spans="1:9">
      <c r="A5" s="16" t="s">
        <v>33</v>
      </c>
      <c r="B5" s="17" t="s">
        <v>28</v>
      </c>
      <c r="C5" s="18">
        <f>I3*35*12</f>
        <v>5434800</v>
      </c>
      <c r="D5" s="19"/>
      <c r="E5" s="20"/>
    </row>
    <row r="6" spans="1:9">
      <c r="A6" s="16" t="s">
        <v>34</v>
      </c>
      <c r="B6" s="17" t="s">
        <v>29</v>
      </c>
      <c r="C6" s="18">
        <f>I3*5*12</f>
        <v>776400</v>
      </c>
      <c r="D6" s="19"/>
      <c r="E6" s="20"/>
    </row>
    <row r="7" spans="1:9">
      <c r="A7" s="16" t="s">
        <v>35</v>
      </c>
      <c r="B7" s="17" t="s">
        <v>30</v>
      </c>
      <c r="C7" s="18">
        <v>29064</v>
      </c>
      <c r="D7" s="19"/>
      <c r="E7" s="20"/>
    </row>
    <row r="8" spans="1:9" s="15" customFormat="1">
      <c r="A8" s="10" t="s">
        <v>36</v>
      </c>
      <c r="B8" s="11" t="s">
        <v>31</v>
      </c>
      <c r="C8" s="12">
        <f>C9+C41</f>
        <v>5666110</v>
      </c>
      <c r="D8" s="13"/>
      <c r="E8" s="14"/>
    </row>
    <row r="9" spans="1:9" s="15" customFormat="1">
      <c r="A9" s="21" t="s">
        <v>37</v>
      </c>
      <c r="B9" s="22" t="s">
        <v>28</v>
      </c>
      <c r="C9" s="23">
        <f>SUM(C10:C40)</f>
        <v>4839110</v>
      </c>
      <c r="D9" s="24"/>
      <c r="E9" s="25"/>
    </row>
    <row r="10" spans="1:9" ht="24" customHeight="1">
      <c r="A10" s="16" t="s">
        <v>38</v>
      </c>
      <c r="B10" s="26" t="s">
        <v>89</v>
      </c>
      <c r="C10" s="18">
        <v>480000</v>
      </c>
      <c r="D10" s="19"/>
      <c r="E10" s="20"/>
    </row>
    <row r="11" spans="1:9">
      <c r="A11" s="16" t="s">
        <v>39</v>
      </c>
      <c r="B11" s="17" t="s">
        <v>0</v>
      </c>
      <c r="C11" s="27">
        <v>145000</v>
      </c>
      <c r="D11" s="19"/>
      <c r="E11" s="20"/>
    </row>
    <row r="12" spans="1:9">
      <c r="A12" s="16" t="s">
        <v>40</v>
      </c>
      <c r="B12" s="17" t="s">
        <v>1</v>
      </c>
      <c r="C12" s="27">
        <v>25000</v>
      </c>
      <c r="D12" s="19"/>
      <c r="E12" s="20"/>
    </row>
    <row r="13" spans="1:9">
      <c r="A13" s="16" t="s">
        <v>41</v>
      </c>
      <c r="B13" s="17" t="s">
        <v>2</v>
      </c>
      <c r="C13" s="18">
        <v>8400</v>
      </c>
      <c r="D13" s="19"/>
      <c r="E13" s="20"/>
    </row>
    <row r="14" spans="1:9">
      <c r="A14" s="16" t="s">
        <v>42</v>
      </c>
      <c r="B14" s="17" t="s">
        <v>3</v>
      </c>
      <c r="C14" s="18">
        <v>300000</v>
      </c>
      <c r="D14" s="19"/>
      <c r="E14" s="20"/>
    </row>
    <row r="15" spans="1:9">
      <c r="A15" s="16" t="s">
        <v>43</v>
      </c>
      <c r="B15" s="17" t="s">
        <v>4</v>
      </c>
      <c r="C15" s="18">
        <f>18000*12</f>
        <v>216000</v>
      </c>
      <c r="D15" s="19"/>
      <c r="E15" s="20"/>
    </row>
    <row r="16" spans="1:9" ht="24" customHeight="1">
      <c r="A16" s="16" t="s">
        <v>44</v>
      </c>
      <c r="B16" s="26" t="s">
        <v>90</v>
      </c>
      <c r="C16" s="18">
        <f>зп!F32</f>
        <v>708000</v>
      </c>
      <c r="D16" s="19"/>
      <c r="E16" s="20"/>
    </row>
    <row r="17" spans="1:5" ht="36" customHeight="1">
      <c r="A17" s="16" t="s">
        <v>45</v>
      </c>
      <c r="B17" s="26" t="s">
        <v>92</v>
      </c>
      <c r="C17" s="18">
        <f>зп!F25</f>
        <v>1538880</v>
      </c>
      <c r="D17" s="19"/>
      <c r="E17" s="20"/>
    </row>
    <row r="18" spans="1:5" ht="12" customHeight="1">
      <c r="A18" s="16" t="s">
        <v>46</v>
      </c>
      <c r="B18" s="26" t="s">
        <v>76</v>
      </c>
      <c r="C18" s="18">
        <f>33000*12</f>
        <v>396000</v>
      </c>
      <c r="D18" s="19"/>
      <c r="E18" s="20"/>
    </row>
    <row r="19" spans="1:5">
      <c r="A19" s="16" t="s">
        <v>47</v>
      </c>
      <c r="B19" s="17" t="s">
        <v>5</v>
      </c>
      <c r="C19" s="18">
        <f>35000*12</f>
        <v>420000</v>
      </c>
      <c r="D19" s="19"/>
      <c r="E19" s="20"/>
    </row>
    <row r="20" spans="1:5">
      <c r="A20" s="16" t="s">
        <v>48</v>
      </c>
      <c r="B20" s="17" t="s">
        <v>6</v>
      </c>
      <c r="C20" s="18">
        <v>24000</v>
      </c>
      <c r="D20" s="19"/>
      <c r="E20" s="20"/>
    </row>
    <row r="21" spans="1:5">
      <c r="A21" s="16" t="s">
        <v>49</v>
      </c>
      <c r="B21" s="17" t="s">
        <v>7</v>
      </c>
      <c r="C21" s="18">
        <v>58230</v>
      </c>
      <c r="D21" s="19"/>
      <c r="E21" s="20"/>
    </row>
    <row r="22" spans="1:5">
      <c r="A22" s="16" t="s">
        <v>50</v>
      </c>
      <c r="B22" s="17" t="s">
        <v>8</v>
      </c>
      <c r="C22" s="18">
        <v>17100</v>
      </c>
      <c r="D22" s="19"/>
      <c r="E22" s="20"/>
    </row>
    <row r="23" spans="1:5">
      <c r="A23" s="16" t="s">
        <v>51</v>
      </c>
      <c r="B23" s="17" t="s">
        <v>9</v>
      </c>
      <c r="C23" s="27">
        <v>26400</v>
      </c>
      <c r="D23" s="19"/>
      <c r="E23" s="20"/>
    </row>
    <row r="24" spans="1:5">
      <c r="A24" s="16" t="s">
        <v>52</v>
      </c>
      <c r="B24" s="17" t="s">
        <v>10</v>
      </c>
      <c r="C24" s="18">
        <v>4900</v>
      </c>
      <c r="D24" s="19"/>
      <c r="E24" s="20"/>
    </row>
    <row r="25" spans="1:5">
      <c r="A25" s="16" t="s">
        <v>53</v>
      </c>
      <c r="B25" s="17" t="s">
        <v>11</v>
      </c>
      <c r="C25" s="18">
        <v>45000</v>
      </c>
      <c r="D25" s="19"/>
      <c r="E25" s="20"/>
    </row>
    <row r="26" spans="1:5">
      <c r="A26" s="16" t="s">
        <v>54</v>
      </c>
      <c r="B26" s="17" t="s">
        <v>12</v>
      </c>
      <c r="C26" s="18">
        <v>23400</v>
      </c>
      <c r="D26" s="19"/>
      <c r="E26" s="20"/>
    </row>
    <row r="27" spans="1:5">
      <c r="A27" s="16" t="s">
        <v>55</v>
      </c>
      <c r="B27" s="17" t="s">
        <v>13</v>
      </c>
      <c r="C27" s="18">
        <v>2300</v>
      </c>
      <c r="D27" s="19"/>
      <c r="E27" s="20"/>
    </row>
    <row r="28" spans="1:5">
      <c r="A28" s="16" t="s">
        <v>56</v>
      </c>
      <c r="B28" s="17" t="s">
        <v>14</v>
      </c>
      <c r="C28" s="18">
        <v>20500</v>
      </c>
      <c r="D28" s="19"/>
      <c r="E28" s="20"/>
    </row>
    <row r="29" spans="1:5">
      <c r="A29" s="16" t="s">
        <v>57</v>
      </c>
      <c r="B29" s="17" t="s">
        <v>121</v>
      </c>
      <c r="C29" s="18">
        <v>10000</v>
      </c>
      <c r="D29" s="19"/>
      <c r="E29" s="20"/>
    </row>
    <row r="30" spans="1:5">
      <c r="A30" s="16" t="s">
        <v>58</v>
      </c>
      <c r="B30" s="17" t="s">
        <v>15</v>
      </c>
      <c r="C30" s="18">
        <v>15000</v>
      </c>
      <c r="D30" s="19"/>
      <c r="E30" s="20"/>
    </row>
    <row r="31" spans="1:5">
      <c r="A31" s="16" t="s">
        <v>59</v>
      </c>
      <c r="B31" s="17" t="s">
        <v>16</v>
      </c>
      <c r="C31" s="18">
        <v>50000</v>
      </c>
      <c r="D31" s="19"/>
      <c r="E31" s="20"/>
    </row>
    <row r="32" spans="1:5">
      <c r="A32" s="16" t="s">
        <v>60</v>
      </c>
      <c r="B32" s="17" t="s">
        <v>17</v>
      </c>
      <c r="C32" s="18">
        <v>20000</v>
      </c>
      <c r="D32" s="19"/>
      <c r="E32" s="20"/>
    </row>
    <row r="33" spans="1:5">
      <c r="A33" s="16" t="s">
        <v>61</v>
      </c>
      <c r="B33" s="26" t="s">
        <v>114</v>
      </c>
      <c r="C33" s="18">
        <v>25000</v>
      </c>
      <c r="D33" s="19"/>
      <c r="E33" s="20"/>
    </row>
    <row r="34" spans="1:5" ht="22.5">
      <c r="A34" s="16" t="s">
        <v>62</v>
      </c>
      <c r="B34" s="26" t="s">
        <v>117</v>
      </c>
      <c r="C34" s="18">
        <v>30000</v>
      </c>
      <c r="D34" s="19"/>
      <c r="E34" s="20"/>
    </row>
    <row r="35" spans="1:5">
      <c r="A35" s="16" t="s">
        <v>63</v>
      </c>
      <c r="B35" s="26" t="s">
        <v>120</v>
      </c>
      <c r="C35" s="18">
        <v>30000</v>
      </c>
      <c r="D35" s="19"/>
      <c r="E35" s="20"/>
    </row>
    <row r="36" spans="1:5">
      <c r="A36" s="16" t="s">
        <v>64</v>
      </c>
      <c r="B36" s="17" t="s">
        <v>18</v>
      </c>
      <c r="C36" s="18">
        <v>100000</v>
      </c>
      <c r="D36" s="19"/>
      <c r="E36" s="20"/>
    </row>
    <row r="37" spans="1:5">
      <c r="A37" s="16" t="s">
        <v>65</v>
      </c>
      <c r="B37" s="17" t="s">
        <v>19</v>
      </c>
      <c r="C37" s="18">
        <v>30000</v>
      </c>
      <c r="D37" s="19"/>
      <c r="E37" s="20"/>
    </row>
    <row r="38" spans="1:5" ht="10.5" customHeight="1">
      <c r="A38" s="16" t="s">
        <v>66</v>
      </c>
      <c r="B38" s="26" t="s">
        <v>20</v>
      </c>
      <c r="C38" s="18">
        <v>60000</v>
      </c>
      <c r="D38" s="19"/>
      <c r="E38" s="20"/>
    </row>
    <row r="39" spans="1:5">
      <c r="A39" s="16" t="s">
        <v>116</v>
      </c>
      <c r="B39" s="17" t="s">
        <v>21</v>
      </c>
      <c r="C39" s="18">
        <v>10000</v>
      </c>
      <c r="D39" s="19"/>
      <c r="E39" s="20"/>
    </row>
    <row r="40" spans="1:5" hidden="1">
      <c r="A40" s="16" t="s">
        <v>116</v>
      </c>
      <c r="B40" s="17" t="s">
        <v>22</v>
      </c>
      <c r="C40" s="18">
        <v>0</v>
      </c>
      <c r="D40" s="19"/>
      <c r="E40" s="20"/>
    </row>
    <row r="41" spans="1:5" s="15" customFormat="1">
      <c r="A41" s="21" t="s">
        <v>67</v>
      </c>
      <c r="B41" s="22" t="s">
        <v>29</v>
      </c>
      <c r="C41" s="23">
        <f>SUM(C42:C55)</f>
        <v>827000</v>
      </c>
      <c r="D41" s="24"/>
      <c r="E41" s="25"/>
    </row>
    <row r="42" spans="1:5">
      <c r="A42" s="16" t="s">
        <v>68</v>
      </c>
      <c r="B42" s="40" t="s">
        <v>131</v>
      </c>
      <c r="C42" s="27">
        <v>300000</v>
      </c>
      <c r="D42" s="19"/>
      <c r="E42" s="20"/>
    </row>
    <row r="43" spans="1:5" ht="24" customHeight="1">
      <c r="A43" s="16" t="s">
        <v>69</v>
      </c>
      <c r="B43" s="41" t="s">
        <v>135</v>
      </c>
      <c r="C43" s="27">
        <v>12000</v>
      </c>
      <c r="D43" s="19"/>
      <c r="E43" s="20"/>
    </row>
    <row r="44" spans="1:5">
      <c r="A44" s="16" t="s">
        <v>70</v>
      </c>
      <c r="B44" s="41" t="s">
        <v>115</v>
      </c>
      <c r="C44" s="27">
        <v>10000</v>
      </c>
      <c r="D44" s="19"/>
      <c r="E44" s="20"/>
    </row>
    <row r="45" spans="1:5">
      <c r="A45" s="16" t="s">
        <v>71</v>
      </c>
      <c r="B45" s="41" t="s">
        <v>118</v>
      </c>
      <c r="C45" s="27">
        <v>20000</v>
      </c>
      <c r="D45" s="19"/>
      <c r="E45" s="20"/>
    </row>
    <row r="46" spans="1:5">
      <c r="A46" s="16" t="s">
        <v>72</v>
      </c>
      <c r="B46" s="41" t="s">
        <v>136</v>
      </c>
      <c r="C46" s="27">
        <v>45000</v>
      </c>
      <c r="D46" s="19"/>
      <c r="E46" s="20"/>
    </row>
    <row r="47" spans="1:5" ht="11.25" customHeight="1">
      <c r="A47" s="16" t="s">
        <v>73</v>
      </c>
      <c r="B47" s="41" t="s">
        <v>77</v>
      </c>
      <c r="C47" s="27">
        <v>10000</v>
      </c>
      <c r="D47" s="19"/>
      <c r="E47" s="20"/>
    </row>
    <row r="48" spans="1:5" ht="21.75" customHeight="1">
      <c r="A48" s="16" t="s">
        <v>81</v>
      </c>
      <c r="B48" s="41" t="s">
        <v>132</v>
      </c>
      <c r="C48" s="27">
        <v>50000</v>
      </c>
      <c r="D48" s="19"/>
      <c r="E48" s="20"/>
    </row>
    <row r="49" spans="1:5" ht="12" customHeight="1">
      <c r="A49" s="16" t="s">
        <v>82</v>
      </c>
      <c r="B49" s="41" t="s">
        <v>78</v>
      </c>
      <c r="C49" s="27">
        <v>10000</v>
      </c>
      <c r="D49" s="19"/>
      <c r="E49" s="20"/>
    </row>
    <row r="50" spans="1:5" ht="12.75" customHeight="1">
      <c r="A50" s="16" t="s">
        <v>83</v>
      </c>
      <c r="B50" s="41" t="s">
        <v>79</v>
      </c>
      <c r="C50" s="27">
        <v>100000</v>
      </c>
      <c r="D50" s="19"/>
      <c r="E50" s="20"/>
    </row>
    <row r="51" spans="1:5" ht="12.75" customHeight="1">
      <c r="A51" s="16" t="s">
        <v>84</v>
      </c>
      <c r="B51" s="41" t="s">
        <v>119</v>
      </c>
      <c r="C51" s="27">
        <v>60000</v>
      </c>
      <c r="D51" s="19"/>
      <c r="E51" s="20"/>
    </row>
    <row r="52" spans="1:5" ht="12" customHeight="1">
      <c r="A52" s="16" t="s">
        <v>85</v>
      </c>
      <c r="B52" s="41" t="s">
        <v>133</v>
      </c>
      <c r="C52" s="27">
        <v>20000</v>
      </c>
      <c r="D52" s="19"/>
      <c r="E52" s="20"/>
    </row>
    <row r="53" spans="1:5" ht="12.75" customHeight="1">
      <c r="A53" s="16" t="s">
        <v>86</v>
      </c>
      <c r="B53" s="41" t="s">
        <v>80</v>
      </c>
      <c r="C53" s="27">
        <v>100000</v>
      </c>
      <c r="D53" s="19"/>
      <c r="E53" s="20"/>
    </row>
    <row r="54" spans="1:5" ht="21" customHeight="1">
      <c r="A54" s="16" t="s">
        <v>87</v>
      </c>
      <c r="B54" s="41" t="s">
        <v>134</v>
      </c>
      <c r="C54" s="27">
        <v>10000</v>
      </c>
      <c r="D54" s="19"/>
      <c r="E54" s="20"/>
    </row>
    <row r="55" spans="1:5" ht="11.25" customHeight="1">
      <c r="A55" s="16" t="s">
        <v>88</v>
      </c>
      <c r="B55" s="41" t="s">
        <v>91</v>
      </c>
      <c r="C55" s="27">
        <v>80000</v>
      </c>
      <c r="D55" s="19"/>
      <c r="E55" s="20"/>
    </row>
    <row r="56" spans="1:5" ht="12" thickBot="1">
      <c r="A56" s="28"/>
      <c r="B56" s="29" t="s">
        <v>74</v>
      </c>
      <c r="C56" s="30">
        <f>C4-C8</f>
        <v>574154</v>
      </c>
      <c r="D56" s="31"/>
      <c r="E56" s="32"/>
    </row>
    <row r="58" spans="1:5" s="15" customFormat="1">
      <c r="A58" s="2"/>
      <c r="B58" s="3"/>
      <c r="C58" s="3"/>
      <c r="D58" s="3"/>
      <c r="E58" s="3"/>
    </row>
    <row r="59" spans="1:5">
      <c r="A59" s="39"/>
    </row>
  </sheetData>
  <mergeCells count="1">
    <mergeCell ref="C2:E2"/>
  </mergeCells>
  <pageMargins left="0.25" right="0.25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F38"/>
  <sheetViews>
    <sheetView topLeftCell="A13" workbookViewId="0">
      <selection activeCell="F32" sqref="F32"/>
    </sheetView>
  </sheetViews>
  <sheetFormatPr defaultRowHeight="15"/>
  <cols>
    <col min="2" max="2" width="24.85546875" customWidth="1"/>
    <col min="3" max="3" width="24.85546875" bestFit="1" customWidth="1"/>
    <col min="4" max="4" width="19.42578125" bestFit="1" customWidth="1"/>
    <col min="5" max="5" width="24.85546875" bestFit="1" customWidth="1"/>
    <col min="6" max="6" width="19.42578125" bestFit="1" customWidth="1"/>
  </cols>
  <sheetData>
    <row r="3" spans="1:6" ht="18.75">
      <c r="B3" s="34" t="s">
        <v>99</v>
      </c>
    </row>
    <row r="5" spans="1:6" ht="18.75">
      <c r="A5" s="35" t="s">
        <v>100</v>
      </c>
      <c r="B5" s="35" t="s">
        <v>101</v>
      </c>
      <c r="C5" s="35" t="s">
        <v>104</v>
      </c>
      <c r="D5" s="35" t="s">
        <v>105</v>
      </c>
      <c r="E5" s="35" t="s">
        <v>106</v>
      </c>
      <c r="F5" s="35" t="s">
        <v>107</v>
      </c>
    </row>
    <row r="6" spans="1:6" ht="18.75">
      <c r="A6" s="33">
        <v>1</v>
      </c>
      <c r="B6" s="33" t="s">
        <v>102</v>
      </c>
      <c r="C6" s="36">
        <v>11494</v>
      </c>
      <c r="D6" s="36">
        <v>3471.2</v>
      </c>
      <c r="E6" s="36">
        <f>C6*12</f>
        <v>137928</v>
      </c>
      <c r="F6" s="36">
        <f>D6*12</f>
        <v>41654.399999999994</v>
      </c>
    </row>
    <row r="7" spans="1:6" ht="18.75">
      <c r="A7" s="33">
        <v>2</v>
      </c>
      <c r="B7" s="33" t="s">
        <v>94</v>
      </c>
      <c r="C7" s="36">
        <v>11494</v>
      </c>
      <c r="D7" s="36">
        <v>3471.2</v>
      </c>
      <c r="E7" s="36">
        <f t="shared" ref="E7:E9" si="0">C7*12</f>
        <v>137928</v>
      </c>
      <c r="F7" s="36">
        <f t="shared" ref="F7:F9" si="1">D7*12</f>
        <v>41654.399999999994</v>
      </c>
    </row>
    <row r="8" spans="1:6" ht="18.75">
      <c r="A8" s="33">
        <v>3</v>
      </c>
      <c r="B8" s="33" t="s">
        <v>96</v>
      </c>
      <c r="C8" s="36">
        <v>11494</v>
      </c>
      <c r="D8" s="36">
        <v>3471.2</v>
      </c>
      <c r="E8" s="36">
        <f t="shared" si="0"/>
        <v>137928</v>
      </c>
      <c r="F8" s="36">
        <f t="shared" si="1"/>
        <v>41654.399999999994</v>
      </c>
    </row>
    <row r="9" spans="1:6" ht="18.75">
      <c r="A9" s="33">
        <v>4</v>
      </c>
      <c r="B9" s="33" t="s">
        <v>103</v>
      </c>
      <c r="C9" s="36">
        <v>3450</v>
      </c>
      <c r="D9" s="36">
        <v>1042</v>
      </c>
      <c r="E9" s="36">
        <f t="shared" si="0"/>
        <v>41400</v>
      </c>
      <c r="F9" s="36">
        <f t="shared" si="1"/>
        <v>12504</v>
      </c>
    </row>
    <row r="10" spans="1:6" s="1" customFormat="1" ht="18.75">
      <c r="B10" s="34" t="s">
        <v>108</v>
      </c>
      <c r="C10" s="37">
        <f>SUM(C6:C9)</f>
        <v>37932</v>
      </c>
      <c r="D10" s="37">
        <f t="shared" ref="D10:F10" si="2">SUM(D6:D9)</f>
        <v>11455.599999999999</v>
      </c>
      <c r="E10" s="37">
        <f t="shared" si="2"/>
        <v>455184</v>
      </c>
      <c r="F10" s="37">
        <f t="shared" si="2"/>
        <v>137467.19999999998</v>
      </c>
    </row>
    <row r="15" spans="1:6" ht="18.75">
      <c r="B15" s="34" t="s">
        <v>109</v>
      </c>
    </row>
    <row r="17" spans="1:6" ht="18.75">
      <c r="A17" s="35" t="s">
        <v>100</v>
      </c>
      <c r="B17" s="35" t="s">
        <v>101</v>
      </c>
      <c r="C17" s="35" t="s">
        <v>104</v>
      </c>
      <c r="D17" s="38" t="s">
        <v>110</v>
      </c>
      <c r="E17" s="35" t="s">
        <v>106</v>
      </c>
      <c r="F17" s="38" t="s">
        <v>110</v>
      </c>
    </row>
    <row r="18" spans="1:6" ht="18.75">
      <c r="A18" s="33">
        <v>1</v>
      </c>
      <c r="B18" s="33" t="s">
        <v>102</v>
      </c>
      <c r="C18" s="36">
        <v>20000</v>
      </c>
      <c r="D18" s="36"/>
      <c r="E18" s="36">
        <f>C18*12</f>
        <v>240000</v>
      </c>
      <c r="F18" s="36"/>
    </row>
    <row r="19" spans="1:6" ht="18.75">
      <c r="A19" s="33">
        <v>2</v>
      </c>
      <c r="B19" s="33" t="s">
        <v>94</v>
      </c>
      <c r="C19" s="36">
        <v>7000</v>
      </c>
      <c r="D19" s="36"/>
      <c r="E19" s="36">
        <f t="shared" ref="E19:E24" si="3">C19*12</f>
        <v>84000</v>
      </c>
      <c r="F19" s="36"/>
    </row>
    <row r="20" spans="1:6" ht="18.75">
      <c r="A20" s="33">
        <v>3</v>
      </c>
      <c r="B20" s="33" t="s">
        <v>96</v>
      </c>
      <c r="C20" s="36">
        <v>12000</v>
      </c>
      <c r="D20" s="36"/>
      <c r="E20" s="36">
        <f t="shared" si="3"/>
        <v>144000</v>
      </c>
      <c r="F20" s="36"/>
    </row>
    <row r="21" spans="1:6" ht="18.75">
      <c r="A21" s="33">
        <v>4</v>
      </c>
      <c r="B21" s="33" t="s">
        <v>95</v>
      </c>
      <c r="C21" s="36">
        <v>17000</v>
      </c>
      <c r="D21" s="36"/>
      <c r="E21" s="36">
        <f t="shared" si="3"/>
        <v>204000</v>
      </c>
      <c r="F21" s="36"/>
    </row>
    <row r="22" spans="1:6" ht="18.75">
      <c r="A22" s="33">
        <v>5</v>
      </c>
      <c r="B22" s="33" t="s">
        <v>97</v>
      </c>
      <c r="C22" s="36">
        <v>17000</v>
      </c>
      <c r="D22" s="36"/>
      <c r="E22" s="36">
        <f t="shared" si="3"/>
        <v>204000</v>
      </c>
      <c r="F22" s="36"/>
    </row>
    <row r="23" spans="1:6" ht="18.75">
      <c r="A23" s="33">
        <v>6</v>
      </c>
      <c r="B23" s="33" t="s">
        <v>93</v>
      </c>
      <c r="C23" s="36">
        <v>33000</v>
      </c>
      <c r="D23" s="36"/>
      <c r="E23" s="36">
        <f t="shared" si="3"/>
        <v>396000</v>
      </c>
      <c r="F23" s="36"/>
    </row>
    <row r="24" spans="1:6" ht="18.75">
      <c r="A24" s="33">
        <v>7</v>
      </c>
      <c r="B24" s="33" t="s">
        <v>111</v>
      </c>
      <c r="C24" s="36">
        <v>3000</v>
      </c>
      <c r="D24" s="36"/>
      <c r="E24" s="36">
        <f t="shared" si="3"/>
        <v>36000</v>
      </c>
      <c r="F24" s="36"/>
    </row>
    <row r="25" spans="1:6" s="1" customFormat="1" ht="18.75">
      <c r="B25" s="34" t="s">
        <v>108</v>
      </c>
      <c r="C25" s="37">
        <f>SUM(C18:C24)</f>
        <v>109000</v>
      </c>
      <c r="D25" s="37">
        <v>128240</v>
      </c>
      <c r="E25" s="37">
        <f>SUM(E18:E24)</f>
        <v>1308000</v>
      </c>
      <c r="F25" s="37">
        <f>D25*12</f>
        <v>1538880</v>
      </c>
    </row>
    <row r="30" spans="1:6" ht="18.75">
      <c r="B30" s="34" t="s">
        <v>112</v>
      </c>
    </row>
    <row r="31" spans="1:6" ht="18.75">
      <c r="A31" s="35" t="s">
        <v>100</v>
      </c>
      <c r="B31" s="35" t="s">
        <v>101</v>
      </c>
      <c r="C31" s="35" t="s">
        <v>104</v>
      </c>
      <c r="D31" s="38" t="s">
        <v>122</v>
      </c>
      <c r="E31" s="35" t="s">
        <v>106</v>
      </c>
      <c r="F31" s="38" t="s">
        <v>122</v>
      </c>
    </row>
    <row r="32" spans="1:6" ht="18.75">
      <c r="A32" s="33">
        <v>1</v>
      </c>
      <c r="B32" s="33" t="s">
        <v>113</v>
      </c>
      <c r="C32" s="36">
        <v>52700</v>
      </c>
      <c r="D32" s="36">
        <v>59000</v>
      </c>
      <c r="E32" s="36">
        <f>C32*12</f>
        <v>632400</v>
      </c>
      <c r="F32" s="36">
        <f>D32*12</f>
        <v>708000</v>
      </c>
    </row>
    <row r="34" spans="1:6" ht="18.75">
      <c r="B34" s="34" t="s">
        <v>123</v>
      </c>
    </row>
    <row r="35" spans="1:6" ht="18.75">
      <c r="A35" s="35" t="s">
        <v>100</v>
      </c>
      <c r="B35" s="35" t="s">
        <v>126</v>
      </c>
      <c r="C35" s="35" t="s">
        <v>127</v>
      </c>
      <c r="D35" s="38" t="s">
        <v>128</v>
      </c>
      <c r="E35" s="35" t="s">
        <v>129</v>
      </c>
      <c r="F35" s="38"/>
    </row>
    <row r="36" spans="1:6" ht="18.75">
      <c r="A36" s="33">
        <v>1</v>
      </c>
      <c r="B36" s="33" t="s">
        <v>124</v>
      </c>
      <c r="C36" s="36">
        <v>17242</v>
      </c>
      <c r="D36" s="36">
        <v>5210</v>
      </c>
      <c r="E36" s="36">
        <f>C36+D36</f>
        <v>22452</v>
      </c>
      <c r="F36" s="36"/>
    </row>
    <row r="37" spans="1:6" s="33" customFormat="1" ht="18.75">
      <c r="A37" s="33">
        <v>2</v>
      </c>
      <c r="B37" s="33" t="s">
        <v>125</v>
      </c>
      <c r="C37" s="36">
        <v>17242</v>
      </c>
      <c r="D37" s="36">
        <v>5210</v>
      </c>
      <c r="E37" s="36">
        <f>C37+D37</f>
        <v>22452</v>
      </c>
    </row>
    <row r="38" spans="1:6" ht="18.75">
      <c r="E38" s="36">
        <f>SUM(E36:E37)</f>
        <v>44904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смета</vt:lpstr>
      <vt:lpstr>зп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2021-04-19T01:22:09Z</dcterms:modified>
</cp:coreProperties>
</file>